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tzpatrickc\Desktop\"/>
    </mc:Choice>
  </mc:AlternateContent>
  <bookViews>
    <workbookView xWindow="0" yWindow="0" windowWidth="22440" windowHeight="7665" firstSheet="4" activeTab="8"/>
  </bookViews>
  <sheets>
    <sheet name="Normal" sheetId="1" r:id="rId1"/>
    <sheet name="October Change" sheetId="2" r:id="rId2"/>
    <sheet name="November Change" sheetId="3" r:id="rId3"/>
    <sheet name="December Change" sheetId="4" r:id="rId4"/>
    <sheet name="January Change" sheetId="5" r:id="rId5"/>
    <sheet name="February Change" sheetId="6" r:id="rId6"/>
    <sheet name="March Change" sheetId="7" r:id="rId7"/>
    <sheet name="April Change" sheetId="8" r:id="rId8"/>
    <sheet name="May Change" sheetId="9" r:id="rId9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9" l="1"/>
  <c r="C8" i="9"/>
  <c r="D7" i="9"/>
  <c r="C7" i="9"/>
  <c r="I9" i="8"/>
  <c r="J9" i="8"/>
  <c r="K9" i="8"/>
  <c r="K7" i="8"/>
  <c r="J7" i="8"/>
  <c r="I7" i="8"/>
  <c r="C9" i="8"/>
  <c r="C8" i="8"/>
  <c r="D7" i="8"/>
  <c r="C7" i="8"/>
  <c r="H9" i="7"/>
  <c r="H7" i="7"/>
  <c r="C9" i="7"/>
  <c r="C8" i="7"/>
  <c r="D7" i="7"/>
  <c r="C7" i="7"/>
  <c r="K9" i="6"/>
  <c r="J9" i="6"/>
  <c r="I9" i="6"/>
  <c r="H9" i="6"/>
  <c r="G9" i="6"/>
  <c r="K7" i="6"/>
  <c r="J7" i="6"/>
  <c r="I7" i="6"/>
  <c r="H7" i="6"/>
  <c r="G7" i="6"/>
  <c r="C9" i="6"/>
  <c r="C8" i="6"/>
  <c r="D7" i="6"/>
  <c r="C7" i="6"/>
  <c r="F9" i="5"/>
  <c r="E9" i="5"/>
  <c r="E7" i="5"/>
  <c r="F7" i="5"/>
  <c r="C9" i="5"/>
  <c r="C8" i="5"/>
  <c r="D7" i="5"/>
  <c r="C7" i="5"/>
  <c r="D9" i="3"/>
  <c r="D7" i="3"/>
  <c r="C9" i="3"/>
  <c r="C8" i="3"/>
  <c r="C7" i="3"/>
  <c r="C9" i="2"/>
  <c r="C7" i="2"/>
  <c r="C7" i="1"/>
  <c r="D7" i="1"/>
  <c r="C9" i="1"/>
  <c r="D9" i="1"/>
  <c r="C9" i="4"/>
  <c r="C7" i="4"/>
  <c r="D7" i="2"/>
  <c r="E7" i="2"/>
  <c r="F7" i="2"/>
  <c r="D9" i="2"/>
  <c r="E9" i="2"/>
  <c r="D8" i="1"/>
  <c r="E7" i="9"/>
  <c r="D9" i="9"/>
  <c r="E7" i="8"/>
  <c r="D9" i="8"/>
  <c r="E7" i="7"/>
  <c r="D9" i="7"/>
  <c r="E7" i="6"/>
  <c r="F7" i="6"/>
  <c r="D9" i="6"/>
  <c r="D9" i="5"/>
  <c r="E7" i="3"/>
  <c r="F7" i="3"/>
  <c r="G7" i="3"/>
  <c r="C8" i="2"/>
  <c r="E9" i="1"/>
  <c r="C8" i="1"/>
  <c r="D7" i="4"/>
  <c r="C8" i="4"/>
  <c r="D9" i="4"/>
  <c r="G7" i="2"/>
  <c r="H7" i="2"/>
  <c r="F9" i="2"/>
  <c r="I7" i="2"/>
  <c r="J7" i="2"/>
  <c r="K7" i="2"/>
  <c r="D8" i="2"/>
  <c r="F7" i="9"/>
  <c r="G7" i="9"/>
  <c r="H7" i="9"/>
  <c r="D8" i="9"/>
  <c r="E9" i="9"/>
  <c r="F7" i="8"/>
  <c r="G7" i="8"/>
  <c r="D8" i="8"/>
  <c r="E9" i="8"/>
  <c r="F7" i="7"/>
  <c r="G7" i="7"/>
  <c r="D8" i="7"/>
  <c r="E9" i="7"/>
  <c r="D8" i="6"/>
  <c r="F9" i="6"/>
  <c r="F8" i="6"/>
  <c r="E9" i="6"/>
  <c r="D8" i="5"/>
  <c r="G7" i="5"/>
  <c r="H7" i="3"/>
  <c r="D8" i="3"/>
  <c r="E9" i="3"/>
  <c r="F9" i="1"/>
  <c r="G9" i="1"/>
  <c r="D8" i="4"/>
  <c r="E9" i="4"/>
  <c r="F9" i="4"/>
  <c r="E7" i="4"/>
  <c r="I7" i="9"/>
  <c r="J7" i="9"/>
  <c r="K7" i="9"/>
  <c r="O7" i="9"/>
  <c r="G9" i="2"/>
  <c r="H9" i="2"/>
  <c r="E8" i="9"/>
  <c r="F9" i="9"/>
  <c r="G9" i="9"/>
  <c r="G8" i="9"/>
  <c r="E8" i="8"/>
  <c r="H7" i="8"/>
  <c r="F9" i="8"/>
  <c r="E8" i="7"/>
  <c r="F9" i="7"/>
  <c r="H8" i="6"/>
  <c r="E8" i="6"/>
  <c r="E8" i="5"/>
  <c r="G9" i="5"/>
  <c r="G8" i="5"/>
  <c r="H9" i="5"/>
  <c r="H7" i="5"/>
  <c r="E8" i="3"/>
  <c r="I7" i="3"/>
  <c r="J7" i="3"/>
  <c r="K7" i="3"/>
  <c r="F9" i="3"/>
  <c r="E8" i="2"/>
  <c r="H9" i="1"/>
  <c r="F8" i="4"/>
  <c r="G9" i="4"/>
  <c r="F7" i="4"/>
  <c r="G7" i="4"/>
  <c r="E8" i="4"/>
  <c r="F8" i="9"/>
  <c r="I9" i="2"/>
  <c r="J9" i="2"/>
  <c r="K9" i="2"/>
  <c r="H9" i="9"/>
  <c r="F8" i="8"/>
  <c r="G9" i="8"/>
  <c r="J7" i="7"/>
  <c r="K7" i="7"/>
  <c r="F8" i="7"/>
  <c r="G9" i="7"/>
  <c r="I7" i="7"/>
  <c r="G8" i="6"/>
  <c r="I8" i="6"/>
  <c r="H8" i="5"/>
  <c r="F8" i="5"/>
  <c r="J9" i="5"/>
  <c r="I9" i="5"/>
  <c r="I7" i="5"/>
  <c r="J7" i="5"/>
  <c r="K7" i="5"/>
  <c r="F8" i="3"/>
  <c r="G9" i="3"/>
  <c r="G8" i="3"/>
  <c r="O7" i="3"/>
  <c r="G8" i="2"/>
  <c r="F8" i="2"/>
  <c r="I9" i="1"/>
  <c r="J9" i="1"/>
  <c r="G8" i="4"/>
  <c r="H9" i="4"/>
  <c r="H7" i="4"/>
  <c r="K9" i="1"/>
  <c r="H8" i="9"/>
  <c r="I9" i="9"/>
  <c r="J9" i="9"/>
  <c r="G8" i="8"/>
  <c r="H9" i="8"/>
  <c r="G8" i="7"/>
  <c r="O7" i="7"/>
  <c r="O7" i="6"/>
  <c r="J8" i="6"/>
  <c r="J8" i="5"/>
  <c r="O7" i="5"/>
  <c r="I8" i="5"/>
  <c r="K9" i="5"/>
  <c r="K8" i="5"/>
  <c r="H9" i="3"/>
  <c r="H8" i="3"/>
  <c r="H8" i="2"/>
  <c r="H8" i="4"/>
  <c r="I9" i="4"/>
  <c r="I7" i="4"/>
  <c r="I8" i="9"/>
  <c r="O7" i="8"/>
  <c r="H8" i="8"/>
  <c r="I8" i="8"/>
  <c r="H8" i="7"/>
  <c r="I9" i="7"/>
  <c r="K8" i="6"/>
  <c r="L8" i="6"/>
  <c r="L9" i="6"/>
  <c r="L8" i="5"/>
  <c r="L9" i="5"/>
  <c r="M8" i="5"/>
  <c r="M9" i="5"/>
  <c r="I9" i="3"/>
  <c r="I8" i="2"/>
  <c r="J8" i="2"/>
  <c r="J7" i="4"/>
  <c r="K7" i="4"/>
  <c r="I8" i="4"/>
  <c r="J9" i="4"/>
  <c r="K9" i="4"/>
  <c r="J8" i="9"/>
  <c r="K9" i="9"/>
  <c r="K8" i="9"/>
  <c r="J8" i="8"/>
  <c r="I8" i="7"/>
  <c r="J9" i="7"/>
  <c r="J8" i="7"/>
  <c r="M8" i="6"/>
  <c r="N8" i="5"/>
  <c r="I8" i="3"/>
  <c r="J9" i="3"/>
  <c r="K8" i="4"/>
  <c r="J8" i="4"/>
  <c r="L7" i="4"/>
  <c r="M7" i="4"/>
  <c r="L8" i="4"/>
  <c r="L9" i="4"/>
  <c r="L8" i="9"/>
  <c r="K8" i="8"/>
  <c r="K9" i="7"/>
  <c r="K8" i="7"/>
  <c r="L8" i="7"/>
  <c r="M9" i="6"/>
  <c r="N8" i="6"/>
  <c r="N9" i="6"/>
  <c r="O9" i="6"/>
  <c r="O8" i="6"/>
  <c r="N9" i="5"/>
  <c r="O9" i="5"/>
  <c r="O8" i="5"/>
  <c r="J8" i="3"/>
  <c r="K9" i="3"/>
  <c r="K8" i="3"/>
  <c r="K8" i="2"/>
  <c r="L8" i="2"/>
  <c r="M8" i="4"/>
  <c r="N8" i="4"/>
  <c r="O8" i="4"/>
  <c r="M9" i="4"/>
  <c r="N7" i="4"/>
  <c r="L9" i="9"/>
  <c r="M8" i="9"/>
  <c r="L8" i="8"/>
  <c r="L9" i="7"/>
  <c r="M8" i="7"/>
  <c r="L8" i="3"/>
  <c r="L9" i="3"/>
  <c r="M8" i="3"/>
  <c r="M9" i="3"/>
  <c r="M8" i="2"/>
  <c r="L9" i="2"/>
  <c r="O7" i="2"/>
  <c r="N9" i="4"/>
  <c r="O9" i="4"/>
  <c r="O7" i="4"/>
  <c r="E7" i="1"/>
  <c r="F7" i="1"/>
  <c r="M9" i="9"/>
  <c r="N8" i="9"/>
  <c r="L9" i="8"/>
  <c r="M8" i="8"/>
  <c r="M9" i="7"/>
  <c r="N8" i="7"/>
  <c r="N8" i="3"/>
  <c r="O8" i="3"/>
  <c r="M9" i="2"/>
  <c r="N8" i="2"/>
  <c r="G7" i="1"/>
  <c r="H7" i="1"/>
  <c r="N9" i="3"/>
  <c r="O9" i="3"/>
  <c r="N9" i="9"/>
  <c r="O9" i="9"/>
  <c r="O8" i="9"/>
  <c r="M9" i="8"/>
  <c r="N8" i="8"/>
  <c r="N9" i="7"/>
  <c r="O9" i="7"/>
  <c r="O8" i="7"/>
  <c r="O8" i="2"/>
  <c r="N9" i="2"/>
  <c r="O9" i="2"/>
  <c r="I7" i="1"/>
  <c r="N9" i="8"/>
  <c r="O9" i="8"/>
  <c r="O8" i="8"/>
  <c r="J7" i="1"/>
  <c r="K7" i="1"/>
  <c r="O7" i="1"/>
  <c r="F8" i="1"/>
  <c r="E8" i="1"/>
  <c r="G8" i="1"/>
  <c r="H8" i="1"/>
  <c r="I8" i="1"/>
  <c r="J8" i="1"/>
  <c r="K8" i="1"/>
  <c r="L8" i="1"/>
  <c r="L9" i="1"/>
  <c r="M8" i="1"/>
  <c r="M9" i="1"/>
  <c r="N8" i="1"/>
  <c r="N9" i="1"/>
  <c r="O9" i="1"/>
  <c r="O8" i="1"/>
</calcChain>
</file>

<file path=xl/comments1.xml><?xml version="1.0" encoding="utf-8"?>
<comments xmlns="http://schemas.openxmlformats.org/spreadsheetml/2006/main">
  <authors>
    <author>Fitzpatrick, Carol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Contract amount for entire 9 month period.</t>
        </r>
      </text>
    </comment>
  </commentList>
</comments>
</file>

<file path=xl/comments2.xml><?xml version="1.0" encoding="utf-8"?>
<comments xmlns="http://schemas.openxmlformats.org/spreadsheetml/2006/main">
  <authors>
    <author>Fitzpatrick, Carol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amount that was expected at that time.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new expected contract amount.</t>
        </r>
      </text>
    </comment>
  </commentList>
</comments>
</file>

<file path=xl/comments3.xml><?xml version="1.0" encoding="utf-8"?>
<comments xmlns="http://schemas.openxmlformats.org/spreadsheetml/2006/main">
  <authors>
    <author>Fitzpatrick, Carol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amount that was expected at that time.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new expected contract amount.</t>
        </r>
      </text>
    </comment>
  </commentList>
</comments>
</file>

<file path=xl/comments4.xml><?xml version="1.0" encoding="utf-8"?>
<comments xmlns="http://schemas.openxmlformats.org/spreadsheetml/2006/main">
  <authors>
    <author>Fitzpatrick, Carol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amount that was expected at that time.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new expected contract amount.</t>
        </r>
      </text>
    </comment>
  </commentList>
</comments>
</file>

<file path=xl/comments5.xml><?xml version="1.0" encoding="utf-8"?>
<comments xmlns="http://schemas.openxmlformats.org/spreadsheetml/2006/main">
  <authors>
    <author>Fitzpatrick, Carol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amount that was expected at that time.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new expected contract amount.</t>
        </r>
      </text>
    </comment>
  </commentList>
</comments>
</file>

<file path=xl/comments6.xml><?xml version="1.0" encoding="utf-8"?>
<comments xmlns="http://schemas.openxmlformats.org/spreadsheetml/2006/main">
  <authors>
    <author>Fitzpatrick, Carol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amount that was expected at that time.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new expected contract amount.</t>
        </r>
      </text>
    </comment>
  </commentList>
</comments>
</file>

<file path=xl/comments7.xml><?xml version="1.0" encoding="utf-8"?>
<comments xmlns="http://schemas.openxmlformats.org/spreadsheetml/2006/main">
  <authors>
    <author>Fitzpatrick, Carol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amount that was expected at that time.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new expected contract amount.
</t>
        </r>
      </text>
    </comment>
  </commentList>
</comments>
</file>

<file path=xl/comments8.xml><?xml version="1.0" encoding="utf-8"?>
<comments xmlns="http://schemas.openxmlformats.org/spreadsheetml/2006/main">
  <authors>
    <author>Fitzpatrick, Carol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amount that was expected at that time.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new expected contract amount.</t>
        </r>
      </text>
    </comment>
  </commentList>
</comments>
</file>

<file path=xl/comments9.xml><?xml version="1.0" encoding="utf-8"?>
<comments xmlns="http://schemas.openxmlformats.org/spreadsheetml/2006/main">
  <authors>
    <author>Fitzpatrick, Carol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amount that was expected at that time.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Fitzpatrick, Carol:</t>
        </r>
        <r>
          <rPr>
            <sz val="9"/>
            <color indexed="81"/>
            <rFont val="Tahoma"/>
            <family val="2"/>
          </rPr>
          <t xml:space="preserve">
Enter full new expected contract amount.</t>
        </r>
      </text>
    </comment>
  </commentList>
</comments>
</file>

<file path=xl/sharedStrings.xml><?xml version="1.0" encoding="utf-8"?>
<sst xmlns="http://schemas.openxmlformats.org/spreadsheetml/2006/main" count="228" uniqueCount="30">
  <si>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</si>
  <si>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</si>
  <si>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</si>
  <si>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</si>
  <si>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</si>
  <si>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</si>
  <si>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</si>
  <si>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</si>
  <si>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</si>
  <si>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</si>
  <si>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</si>
  <si>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</si>
  <si>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CRG</t>
  </si>
  <si>
    <t>ENP</t>
  </si>
  <si>
    <t>Contract Term</t>
  </si>
  <si>
    <t>Payment Term</t>
  </si>
  <si>
    <t>PAF Action Required</t>
  </si>
  <si>
    <t>9/1 Expected total 9 month Contract amount</t>
  </si>
  <si>
    <t>New Total 9 month Contract amount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</si>
  <si>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Effective 12-1 wants to add 4000 to base salary by end of year.</t>
    </r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</si>
  <si>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If the "normal" amount for the full 9 month period would have been $6000 however they didn't start the duty until December you would need to add 6/9ths to the new total contract amount.</t>
    </r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</si>
  <si>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If for some reason $4000 was reflective of the full 9 months, and should have been  effective 9-1, but the error wasn't caught until December;  effective date the increase to the true effective date, however the calculation would work the same as above.</t>
    </r>
  </si>
  <si>
    <t>Applies to the following situations: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</si>
  <si>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Effective 10-1 wants to add $4000 to base salary by end of year.</t>
    </r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</si>
  <si>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If the "normal" amount for the full 9 month period would have been $6000 however they didn't start the duty until December you would need to add 8/9ths to the new total contract amount.</t>
    </r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</si>
  <si>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If for some reason $4000 was reflective of the full 9 months, and should have been effective 9-1, and error was caught in October  effective date the increase to the true effective date, however the calculation would work the same as above.</t>
    </r>
  </si>
  <si>
    <t>→This sheet should also work if salary is being reduced for some reason.  For example, chair for only one semester.</t>
  </si>
  <si>
    <t>→This sheet should also work if salary is being reduced for some reason.</t>
  </si>
  <si>
    <t>→ NOTE: IF CHANGES TO A 9 MONTH CONTRACT ARE OCCURING THIS LATE IN THE CONTRACT PERIOD, IT WILL BE QUESTIONED</t>
  </si>
  <si>
    <t>Final Gross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</si>
</sst>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43" fontId="0" fillId="0" borderId="0" xfId="0" applyNumberFormat="1"/>
    <xf numFmtId="44" fontId="0" fillId="0" borderId="0" xfId="2" applyFont="1"/>
    <xf numFmtId="0" fontId="4" fillId="0" borderId="0" xfId="0" applyFont="1"/>
    <xf numFmtId="44" fontId="3" fillId="0" borderId="0" xfId="2" applyFont="1"/>
    <xf numFmtId="0" fontId="2" fillId="0" borderId="0" xfId="0" applyFont="1"/>
    <xf numFmtId="0" fontId="3" fillId="0" borderId="0" xfId="0" applyFont="1"/>
    <xf numFmtId="44" fontId="0" fillId="2" borderId="0" xfId="2" applyFont="1" applyFill="1"/>
    <xf numFmtId="0" fontId="5" fillId="0" borderId="0" xfId="0" applyFont="1" applyAlignment="1">
      <alignment wrapText="1"/>
    </xf>
    <xf numFmtId="43" fontId="0" fillId="0" borderId="0" xfId="0" applyNumberFormat="1" applyFill="1"/>
    <xf numFmtId="44" fontId="0" fillId="0" borderId="0" xfId="0" applyNumberFormat="1"/>
    <xf numFmtId="0" fontId="0" fillId="0" borderId="0" xfId="0" applyProtection="1"/>
    <xf numFmtId="44" fontId="0" fillId="0" borderId="0" xfId="2" applyFont="1" applyProtection="1"/>
    <xf numFmtId="0" fontId="4" fillId="0" borderId="0" xfId="0" applyFont="1" applyProtection="1"/>
    <xf numFmtId="44" fontId="3" fillId="0" borderId="0" xfId="2" applyFont="1" applyProtection="1"/>
    <xf numFmtId="43" fontId="0" fillId="0" borderId="0" xfId="1" applyFont="1" applyProtection="1"/>
    <xf numFmtId="0" fontId="2" fillId="0" borderId="0" xfId="0" applyFont="1" applyProtection="1"/>
    <xf numFmtId="44" fontId="0" fillId="2" borderId="0" xfId="2" applyFont="1" applyFill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2" fillId="0" borderId="1" xfId="2" applyFont="1" applyBorder="1" applyAlignment="1" applyProtection="1">
      <alignment wrapText="1"/>
      <protection locked="0"/>
    </xf>
    <xf numFmtId="44" fontId="2" fillId="0" borderId="1" xfId="2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workbookViewId="0">
      <selection activeCell="B19" sqref="B19"/>
    </sheetView>
  </sheetViews>
  <sheetFormatPr defaultRowHeight="15" x14ac:dyDescent="0.25"/>
  <cols>
    <col min="1" max="1" width="14" bestFit="1" customWidth="1"/>
    <col min="2" max="2" width="14.28515625" bestFit="1" customWidth="1"/>
    <col min="3" max="3" width="11.7109375" bestFit="1" customWidth="1"/>
    <col min="4" max="4" width="11.5703125" bestFit="1" customWidth="1"/>
    <col min="5" max="5" width="12.7109375" bestFit="1" customWidth="1"/>
    <col min="6" max="6" width="12.28515625" bestFit="1" customWidth="1"/>
    <col min="7" max="9" width="11.5703125" bestFit="1" customWidth="1"/>
    <col min="10" max="10" width="12.7109375" bestFit="1" customWidth="1"/>
    <col min="11" max="11" width="12.28515625" bestFit="1" customWidth="1"/>
    <col min="12" max="12" width="13.42578125" bestFit="1" customWidth="1"/>
    <col min="13" max="14" width="11.28515625" bestFit="1" customWidth="1"/>
    <col min="15" max="15" width="12.5703125" bestFit="1" customWidth="1"/>
  </cols>
  <sheetData>
    <row r="1" spans="1:15" ht="37.5" thickBot="1" x14ac:dyDescent="0.3">
      <c r="A1" s="9" t="s">
        <v>17</v>
      </c>
      <c r="B1" s="23">
        <v>90000</v>
      </c>
      <c r="F1" s="9"/>
      <c r="G1" s="3"/>
      <c r="J1" s="3"/>
    </row>
    <row r="2" spans="1:15" x14ac:dyDescent="0.25">
      <c r="A2" s="12" t="s">
        <v>14</v>
      </c>
      <c r="B2" s="12">
        <v>9</v>
      </c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2"/>
      <c r="O2" s="12"/>
    </row>
    <row r="3" spans="1:15" x14ac:dyDescent="0.25">
      <c r="A3" s="12" t="s">
        <v>15</v>
      </c>
      <c r="B3" s="12">
        <v>12</v>
      </c>
      <c r="C3" s="12"/>
      <c r="D3" s="12"/>
      <c r="E3" s="12"/>
      <c r="F3" s="12"/>
      <c r="G3" s="12"/>
      <c r="H3" s="12"/>
      <c r="I3" s="14"/>
      <c r="J3" s="15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6"/>
      <c r="C5" s="17"/>
      <c r="D5" s="12"/>
      <c r="E5" s="12"/>
      <c r="F5" s="17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 t="s">
        <v>0</v>
      </c>
      <c r="D6" s="12" t="s">
        <v>1</v>
      </c>
      <c r="E6" s="12" t="s">
        <v>2</v>
      </c>
      <c r="F6" s="12" t="s">
        <v>3</v>
      </c>
      <c r="G6" s="12" t="s">
        <v>4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12"/>
    </row>
    <row r="7" spans="1:15" x14ac:dyDescent="0.25">
      <c r="A7" s="12"/>
      <c r="B7" s="12" t="s">
        <v>12</v>
      </c>
      <c r="C7" s="13">
        <f>$B$1/9</f>
        <v>10000</v>
      </c>
      <c r="D7" s="13">
        <f>($B$1-C7)/8</f>
        <v>10000</v>
      </c>
      <c r="E7" s="13">
        <f>($B$1-SUM($C$7:D7))/7</f>
        <v>10000</v>
      </c>
      <c r="F7" s="13">
        <f>($B$1-SUM($C$7:E7))/6</f>
        <v>10000</v>
      </c>
      <c r="G7" s="13">
        <f>($B$1-SUM($C$7:F7))/5</f>
        <v>10000</v>
      </c>
      <c r="H7" s="13">
        <f>($B$1-SUM($C$7:G7))/4</f>
        <v>10000</v>
      </c>
      <c r="I7" s="13">
        <f>($B$1-SUM($C$7:H7))/3</f>
        <v>10000</v>
      </c>
      <c r="J7" s="13">
        <f>($B$1-SUM($C$7:I7))/2</f>
        <v>10000</v>
      </c>
      <c r="K7" s="13">
        <f>($B$1-SUM($C$7:J7))/1</f>
        <v>10000</v>
      </c>
      <c r="L7" s="18"/>
      <c r="M7" s="18"/>
      <c r="N7" s="18"/>
      <c r="O7" s="13">
        <f>SUM(C7:N7)</f>
        <v>90000</v>
      </c>
    </row>
    <row r="8" spans="1:15" x14ac:dyDescent="0.25">
      <c r="A8" s="12"/>
      <c r="B8" s="12" t="s">
        <v>13</v>
      </c>
      <c r="C8" s="13">
        <f>C9-C7</f>
        <v>-2500</v>
      </c>
      <c r="D8" s="13">
        <f>D9-D7</f>
        <v>-2500</v>
      </c>
      <c r="E8" s="13">
        <f t="shared" ref="E8:K8" si="0">E9-E7</f>
        <v>-2500</v>
      </c>
      <c r="F8" s="13">
        <f t="shared" si="0"/>
        <v>-2500</v>
      </c>
      <c r="G8" s="13">
        <f t="shared" si="0"/>
        <v>-2500</v>
      </c>
      <c r="H8" s="13">
        <f t="shared" si="0"/>
        <v>-2500</v>
      </c>
      <c r="I8" s="13">
        <f t="shared" si="0"/>
        <v>-2500</v>
      </c>
      <c r="J8" s="13">
        <f t="shared" si="0"/>
        <v>-2500</v>
      </c>
      <c r="K8" s="13">
        <f t="shared" si="0"/>
        <v>-2500</v>
      </c>
      <c r="L8" s="18">
        <f>-SUM($C$8:K8)/3</f>
        <v>7500</v>
      </c>
      <c r="M8" s="18">
        <f>-SUM($C$8:L8)/2</f>
        <v>7500</v>
      </c>
      <c r="N8" s="18">
        <f>-SUM($C$8:M8)/1</f>
        <v>7500</v>
      </c>
      <c r="O8" s="13">
        <f>SUM(C8:N8)</f>
        <v>0</v>
      </c>
    </row>
    <row r="9" spans="1:15" x14ac:dyDescent="0.25">
      <c r="A9" s="12"/>
      <c r="B9" s="12" t="s">
        <v>29</v>
      </c>
      <c r="C9" s="13">
        <f>$B$1/B3</f>
        <v>7500</v>
      </c>
      <c r="D9" s="13">
        <f>($B$1-C9)/11</f>
        <v>7500</v>
      </c>
      <c r="E9" s="13">
        <f>($B$1-SUM(C9:D9))/10</f>
        <v>7500</v>
      </c>
      <c r="F9" s="13">
        <f>($B$1-SUM(C9:E9))/9</f>
        <v>7500</v>
      </c>
      <c r="G9" s="13">
        <f>($B$1-SUM(C9:F9))/8</f>
        <v>7500</v>
      </c>
      <c r="H9" s="13">
        <f>($B$1-SUM(C9:G9))/7</f>
        <v>7500</v>
      </c>
      <c r="I9" s="13">
        <f>($B$1-SUM(C9:H9))/6</f>
        <v>7500</v>
      </c>
      <c r="J9" s="13">
        <f>($B$1-SUM(C9:I9))/5</f>
        <v>7500</v>
      </c>
      <c r="K9" s="13">
        <f>($B$1-SUM(C9:J9))/4</f>
        <v>7500</v>
      </c>
      <c r="L9" s="18">
        <f>SUM(L7:L8)</f>
        <v>7500</v>
      </c>
      <c r="M9" s="18">
        <f t="shared" ref="M9:N9" si="1">SUM(M7:M8)</f>
        <v>7500</v>
      </c>
      <c r="N9" s="18">
        <f t="shared" si="1"/>
        <v>7500</v>
      </c>
      <c r="O9" s="13">
        <f>SUM(C9:N9)</f>
        <v>90000</v>
      </c>
    </row>
  </sheetData>
  <sheetProtection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"/>
  <sheetViews>
    <sheetView workbookViewId="0">
      <selection activeCell="B19" sqref="B19"/>
    </sheetView>
  </sheetViews>
  <sheetFormatPr defaultRowHeight="15" x14ac:dyDescent="0.25"/>
  <cols>
    <col min="1" max="1" width="21.140625" customWidth="1"/>
    <col min="2" max="2" width="14.28515625" bestFit="1" customWidth="1"/>
    <col min="3" max="3" width="19.42578125" bestFit="1" customWidth="1"/>
    <col min="4" max="4" width="12.28515625" bestFit="1" customWidth="1"/>
    <col min="5" max="6" width="11.5703125" bestFit="1" customWidth="1"/>
    <col min="7" max="14" width="12.28515625" bestFit="1" customWidth="1"/>
    <col min="15" max="15" width="11.5703125" bestFit="1" customWidth="1"/>
  </cols>
  <sheetData>
    <row r="1" spans="1:16" ht="25.5" thickBot="1" x14ac:dyDescent="0.3">
      <c r="A1" s="9" t="s">
        <v>17</v>
      </c>
      <c r="B1" s="23">
        <v>90000</v>
      </c>
      <c r="C1" s="9" t="s">
        <v>18</v>
      </c>
      <c r="D1" s="22">
        <v>94000</v>
      </c>
      <c r="F1" s="9"/>
      <c r="G1" s="3"/>
      <c r="J1" s="3"/>
    </row>
    <row r="2" spans="1:16" x14ac:dyDescent="0.25">
      <c r="A2" t="s">
        <v>14</v>
      </c>
      <c r="B2">
        <v>9</v>
      </c>
      <c r="J2" s="3"/>
    </row>
    <row r="3" spans="1:16" x14ac:dyDescent="0.25">
      <c r="A3" t="s">
        <v>15</v>
      </c>
      <c r="B3">
        <v>12</v>
      </c>
      <c r="I3" s="4"/>
      <c r="J3" s="5"/>
    </row>
    <row r="5" spans="1:16" x14ac:dyDescent="0.25">
      <c r="B5" s="1"/>
      <c r="C5" s="6" t="s">
        <v>16</v>
      </c>
      <c r="D5" s="6" t="s">
        <v>16</v>
      </c>
      <c r="F5" s="6"/>
    </row>
    <row r="6" spans="1:16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</row>
    <row r="7" spans="1:16" x14ac:dyDescent="0.25">
      <c r="B7" t="s">
        <v>12</v>
      </c>
      <c r="C7" s="3">
        <f>$B$1/B2</f>
        <v>10000</v>
      </c>
      <c r="D7" s="3">
        <f>($D$1-$C$7)/8</f>
        <v>10500</v>
      </c>
      <c r="E7" s="3">
        <f>($D$1-SUM($C$7:D7))/7</f>
        <v>10500</v>
      </c>
      <c r="F7" s="3">
        <f>($D$1-SUM($C$7:E7))/6</f>
        <v>10500</v>
      </c>
      <c r="G7" s="3">
        <f>($D$1-SUM($C$7:F7))/5</f>
        <v>10500</v>
      </c>
      <c r="H7" s="3">
        <f>($D$1-SUM($C$7:G7))/4</f>
        <v>10500</v>
      </c>
      <c r="I7" s="3">
        <f>($D$1-SUM($C$7:H7))/3</f>
        <v>10500</v>
      </c>
      <c r="J7" s="3">
        <f>($D$1-SUM($C$7:I7))/2</f>
        <v>10500</v>
      </c>
      <c r="K7" s="3">
        <f>($D$1-SUM($C$7:J7))/1</f>
        <v>10500</v>
      </c>
      <c r="L7" s="8"/>
      <c r="M7" s="8"/>
      <c r="N7" s="8"/>
      <c r="O7" s="3">
        <f>SUM(C7:N7)</f>
        <v>94000</v>
      </c>
      <c r="P7" s="11"/>
    </row>
    <row r="8" spans="1:16" x14ac:dyDescent="0.25">
      <c r="B8" t="s">
        <v>13</v>
      </c>
      <c r="C8" s="3">
        <f>C9-C7</f>
        <v>-2500</v>
      </c>
      <c r="D8" s="3">
        <f t="shared" ref="D8:K8" si="0">D9-D7</f>
        <v>-2636.363636363636</v>
      </c>
      <c r="E8" s="3">
        <f t="shared" si="0"/>
        <v>-2636.3636363636369</v>
      </c>
      <c r="F8" s="3">
        <f t="shared" si="0"/>
        <v>-2636.3636363636369</v>
      </c>
      <c r="G8" s="3">
        <f t="shared" si="0"/>
        <v>-2636.363636363636</v>
      </c>
      <c r="H8" s="3">
        <f t="shared" si="0"/>
        <v>-2636.3636363636369</v>
      </c>
      <c r="I8" s="3">
        <f t="shared" si="0"/>
        <v>-2636.363636363636</v>
      </c>
      <c r="J8" s="3">
        <f t="shared" si="0"/>
        <v>-2636.3636363636351</v>
      </c>
      <c r="K8" s="3">
        <f t="shared" si="0"/>
        <v>-2636.363636363636</v>
      </c>
      <c r="L8" s="8">
        <f>-SUM($C$8:K8)/3</f>
        <v>7863.636363636364</v>
      </c>
      <c r="M8" s="8">
        <f>-SUM($C$8:L8)/2</f>
        <v>7863.636363636364</v>
      </c>
      <c r="N8" s="8">
        <f>-SUM($C$8:M8)/1</f>
        <v>7863.636363636364</v>
      </c>
      <c r="O8" s="3">
        <f>SUM(C8:N8)</f>
        <v>0</v>
      </c>
      <c r="P8" s="11"/>
    </row>
    <row r="9" spans="1:16" x14ac:dyDescent="0.25">
      <c r="B9" t="s">
        <v>29</v>
      </c>
      <c r="C9" s="3">
        <f>$B$1/B3</f>
        <v>7500</v>
      </c>
      <c r="D9" s="3">
        <f>($D$1-C9)/11</f>
        <v>7863.636363636364</v>
      </c>
      <c r="E9" s="3">
        <f>($D$1-SUM($C$9:D9))/10</f>
        <v>7863.6363636363631</v>
      </c>
      <c r="F9" s="3">
        <f>($D$1-SUM($C$9:E9))/9</f>
        <v>7863.6363636363631</v>
      </c>
      <c r="G9" s="3">
        <f>($D$1-SUM($C$9:F9))/8</f>
        <v>7863.636363636364</v>
      </c>
      <c r="H9" s="3">
        <f>($D$1-SUM($C$9:G9))/7</f>
        <v>7863.6363636363631</v>
      </c>
      <c r="I9" s="3">
        <f>($D$1-SUM($C$9:H9))/6</f>
        <v>7863.636363636364</v>
      </c>
      <c r="J9" s="3">
        <f>($D$1-SUM($C$9:I9))/5</f>
        <v>7863.6363636363649</v>
      </c>
      <c r="K9" s="3">
        <f>($D$1-SUM($C$9:J9))/4</f>
        <v>7863.636363636364</v>
      </c>
      <c r="L9" s="8">
        <f>SUM(L7:L8)</f>
        <v>7863.636363636364</v>
      </c>
      <c r="M9" s="8">
        <f t="shared" ref="M9:N9" si="1">SUM(M7:M8)</f>
        <v>7863.636363636364</v>
      </c>
      <c r="N9" s="8">
        <f t="shared" si="1"/>
        <v>7863.636363636364</v>
      </c>
      <c r="O9" s="3">
        <f>SUM(C9:N9)</f>
        <v>94000.000000000015</v>
      </c>
      <c r="P9" s="11"/>
    </row>
    <row r="12" spans="1:16" x14ac:dyDescent="0.25">
      <c r="A12" s="7" t="s">
        <v>22</v>
      </c>
    </row>
    <row r="13" spans="1:16" x14ac:dyDescent="0.25">
      <c r="A13" t="s">
        <v>23</v>
      </c>
    </row>
    <row r="14" spans="1:16" x14ac:dyDescent="0.25">
      <c r="A14" t="s">
        <v>24</v>
      </c>
    </row>
    <row r="15" spans="1:16" x14ac:dyDescent="0.25">
      <c r="A15" t="s">
        <v>25</v>
      </c>
    </row>
    <row r="16" spans="1:16" x14ac:dyDescent="0.25">
      <c r="A16" s="19" t="s">
        <v>26</v>
      </c>
    </row>
  </sheetData>
  <sheetProtection sheet="1" objects="1" scenarios="1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workbookViewId="0">
      <selection activeCell="B1" sqref="B1"/>
    </sheetView>
  </sheetViews>
  <sheetFormatPr defaultRowHeight="15" x14ac:dyDescent="0.25"/>
  <cols>
    <col min="1" max="1" width="19.85546875" customWidth="1"/>
    <col min="2" max="2" width="14.28515625" bestFit="1" customWidth="1"/>
    <col min="3" max="3" width="15.140625" customWidth="1"/>
    <col min="4" max="11" width="11.5703125" bestFit="1" customWidth="1"/>
    <col min="12" max="14" width="10.5703125" bestFit="1" customWidth="1"/>
    <col min="15" max="15" width="11.5703125" bestFit="1" customWidth="1"/>
  </cols>
  <sheetData>
    <row r="1" spans="1:15" ht="49.5" thickBot="1" x14ac:dyDescent="0.3">
      <c r="A1" s="9" t="s">
        <v>17</v>
      </c>
      <c r="B1" s="23">
        <v>90000</v>
      </c>
      <c r="E1" s="9" t="s">
        <v>18</v>
      </c>
      <c r="F1" s="22">
        <v>94000</v>
      </c>
      <c r="G1" s="3"/>
      <c r="J1" s="3"/>
    </row>
    <row r="2" spans="1:15" x14ac:dyDescent="0.25">
      <c r="A2" t="s">
        <v>14</v>
      </c>
      <c r="B2">
        <v>9</v>
      </c>
      <c r="J2" s="3"/>
    </row>
    <row r="3" spans="1:15" x14ac:dyDescent="0.25">
      <c r="A3" t="s">
        <v>15</v>
      </c>
      <c r="B3">
        <v>12</v>
      </c>
      <c r="I3" s="4"/>
      <c r="J3" s="5"/>
    </row>
    <row r="5" spans="1:15" x14ac:dyDescent="0.25">
      <c r="B5" s="1"/>
      <c r="C5" s="6" t="s">
        <v>16</v>
      </c>
      <c r="E5" s="6" t="s">
        <v>16</v>
      </c>
      <c r="F5" s="6"/>
    </row>
    <row r="6" spans="1:15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</row>
    <row r="7" spans="1:15" x14ac:dyDescent="0.25">
      <c r="B7" t="s">
        <v>12</v>
      </c>
      <c r="C7" s="3">
        <f>$B$1/B2</f>
        <v>10000</v>
      </c>
      <c r="D7" s="3">
        <f>($B$1-$C$7)/8</f>
        <v>10000</v>
      </c>
      <c r="E7" s="3">
        <f>($F$1-SUM($C$7:D7))/7</f>
        <v>10571.428571428571</v>
      </c>
      <c r="F7" s="3">
        <f>($F$1-SUM($C$7:E7))/6</f>
        <v>10571.428571428571</v>
      </c>
      <c r="G7" s="3">
        <f>($F$1-SUM($C$7:F7))/5</f>
        <v>10571.428571428571</v>
      </c>
      <c r="H7" s="3">
        <f>($F$1-SUM($C$7:G7))/4</f>
        <v>10571.428571428571</v>
      </c>
      <c r="I7" s="3">
        <f>($F$1-SUM($C$7:H7))/3</f>
        <v>10571.428571428571</v>
      </c>
      <c r="J7" s="3">
        <f>($F$1-SUM($C$7:I7))/2</f>
        <v>10571.428571428572</v>
      </c>
      <c r="K7" s="3">
        <f>($F$1-SUM($C$7:J7))/1</f>
        <v>10571.42857142858</v>
      </c>
      <c r="L7" s="8"/>
      <c r="M7" s="8"/>
      <c r="N7" s="8"/>
      <c r="O7" s="3">
        <f>SUM(C7:N7)</f>
        <v>94000</v>
      </c>
    </row>
    <row r="8" spans="1:15" x14ac:dyDescent="0.25">
      <c r="B8" t="s">
        <v>13</v>
      </c>
      <c r="C8" s="3">
        <f>C9-C7</f>
        <v>-2500</v>
      </c>
      <c r="D8" s="3">
        <f t="shared" ref="D8:K8" si="0">D9-D7</f>
        <v>-2500</v>
      </c>
      <c r="E8" s="3">
        <f t="shared" si="0"/>
        <v>-2671.4285714285706</v>
      </c>
      <c r="F8" s="3">
        <f t="shared" si="0"/>
        <v>-2671.4285714285706</v>
      </c>
      <c r="G8" s="3">
        <f t="shared" si="0"/>
        <v>-2671.4285714285706</v>
      </c>
      <c r="H8" s="3">
        <f t="shared" si="0"/>
        <v>-2671.4285714285706</v>
      </c>
      <c r="I8" s="3">
        <f t="shared" si="0"/>
        <v>-2671.4285714285706</v>
      </c>
      <c r="J8" s="3">
        <f t="shared" si="0"/>
        <v>-2671.4285714285725</v>
      </c>
      <c r="K8" s="3">
        <f t="shared" si="0"/>
        <v>-2671.4285714285797</v>
      </c>
      <c r="L8" s="8">
        <f>-SUM($C$8:K8)/3</f>
        <v>7900.0000000000027</v>
      </c>
      <c r="M8" s="8">
        <f>-SUM($C$8:L8)/2</f>
        <v>7900.0000000000018</v>
      </c>
      <c r="N8" s="8">
        <f>-SUM($C$8:M8)/1</f>
        <v>7900.0000000000018</v>
      </c>
      <c r="O8" s="3">
        <f>SUM(C8:N8)</f>
        <v>0</v>
      </c>
    </row>
    <row r="9" spans="1:15" x14ac:dyDescent="0.25">
      <c r="B9" t="s">
        <v>29</v>
      </c>
      <c r="C9" s="3">
        <f>$B$1/B3</f>
        <v>7500</v>
      </c>
      <c r="D9" s="3">
        <f>($B$1-C9)/11</f>
        <v>7500</v>
      </c>
      <c r="E9" s="3">
        <f>($F$1-SUM($C$9:D9))/10</f>
        <v>7900</v>
      </c>
      <c r="F9" s="3">
        <f>($F$1-SUM($C$9:E9))/9</f>
        <v>7900</v>
      </c>
      <c r="G9" s="3">
        <f>($F$1-SUM($C$9:F9))/8</f>
        <v>7900</v>
      </c>
      <c r="H9" s="3">
        <f>($F$1-SUM($C$9:G9))/7</f>
        <v>7900</v>
      </c>
      <c r="I9" s="3">
        <f>($F$1-SUM($C$9:H9))/6</f>
        <v>7900</v>
      </c>
      <c r="J9" s="3">
        <f>($F$1-SUM($C$9:I9))/5</f>
        <v>7900</v>
      </c>
      <c r="K9" s="3">
        <f>($F$1-SUM($C$9:J9))/4</f>
        <v>7900</v>
      </c>
      <c r="L9" s="8">
        <f>SUM(L7:L8)</f>
        <v>7900.0000000000027</v>
      </c>
      <c r="M9" s="8">
        <f t="shared" ref="M9:N9" si="1">SUM(M7:M8)</f>
        <v>7900.0000000000018</v>
      </c>
      <c r="N9" s="8">
        <f t="shared" si="1"/>
        <v>7900.0000000000018</v>
      </c>
      <c r="O9" s="3">
        <f>SUM(C9:N9)</f>
        <v>94000</v>
      </c>
    </row>
    <row r="11" spans="1:15" x14ac:dyDescent="0.25">
      <c r="A11" s="7" t="s">
        <v>22</v>
      </c>
    </row>
    <row r="12" spans="1:15" x14ac:dyDescent="0.25">
      <c r="A12" t="s">
        <v>23</v>
      </c>
    </row>
    <row r="13" spans="1:15" x14ac:dyDescent="0.25">
      <c r="A13" t="s">
        <v>24</v>
      </c>
    </row>
    <row r="14" spans="1:15" x14ac:dyDescent="0.25">
      <c r="A14" t="s">
        <v>25</v>
      </c>
    </row>
    <row r="15" spans="1:15" x14ac:dyDescent="0.25">
      <c r="A15" s="19" t="s">
        <v>26</v>
      </c>
    </row>
  </sheetData>
  <sheetProtection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workbookViewId="0">
      <selection activeCell="B4" sqref="B4"/>
    </sheetView>
  </sheetViews>
  <sheetFormatPr defaultRowHeight="15" x14ac:dyDescent="0.25"/>
  <cols>
    <col min="1" max="1" width="19.85546875" customWidth="1"/>
    <col min="2" max="2" width="12.5703125" bestFit="1" customWidth="1"/>
    <col min="3" max="3" width="19.42578125" bestFit="1" customWidth="1"/>
    <col min="4" max="4" width="11.5703125" bestFit="1" customWidth="1"/>
    <col min="5" max="5" width="12.5703125" bestFit="1" customWidth="1"/>
    <col min="6" max="6" width="13.42578125" customWidth="1"/>
    <col min="7" max="7" width="12.5703125" bestFit="1" customWidth="1"/>
    <col min="8" max="8" width="11.5703125" bestFit="1" customWidth="1"/>
    <col min="9" max="9" width="11.42578125" customWidth="1"/>
    <col min="10" max="10" width="12.5703125" bestFit="1" customWidth="1"/>
    <col min="11" max="11" width="11.5703125" bestFit="1" customWidth="1"/>
    <col min="12" max="14" width="10.5703125" bestFit="1" customWidth="1"/>
    <col min="15" max="15" width="12.5703125" bestFit="1" customWidth="1"/>
  </cols>
  <sheetData>
    <row r="1" spans="1:15" ht="37.5" thickBot="1" x14ac:dyDescent="0.3">
      <c r="A1" s="9" t="s">
        <v>17</v>
      </c>
      <c r="B1" s="23">
        <v>90000</v>
      </c>
      <c r="F1" s="9" t="s">
        <v>18</v>
      </c>
      <c r="G1" s="23">
        <v>94000</v>
      </c>
      <c r="J1" s="3"/>
    </row>
    <row r="2" spans="1:15" x14ac:dyDescent="0.25">
      <c r="A2" t="s">
        <v>14</v>
      </c>
      <c r="B2">
        <v>9</v>
      </c>
      <c r="J2" s="3"/>
    </row>
    <row r="3" spans="1:15" x14ac:dyDescent="0.25">
      <c r="A3" t="s">
        <v>15</v>
      </c>
      <c r="B3">
        <v>12</v>
      </c>
      <c r="I3" s="4"/>
      <c r="J3" s="5"/>
    </row>
    <row r="5" spans="1:15" x14ac:dyDescent="0.25">
      <c r="B5" s="1"/>
      <c r="C5" s="6" t="s">
        <v>16</v>
      </c>
      <c r="F5" s="6" t="s">
        <v>16</v>
      </c>
    </row>
    <row r="6" spans="1:15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</row>
    <row r="7" spans="1:15" x14ac:dyDescent="0.25">
      <c r="B7" t="s">
        <v>12</v>
      </c>
      <c r="C7" s="3">
        <f>$B$1/B2</f>
        <v>10000</v>
      </c>
      <c r="D7" s="3">
        <f>($B$1-$C$7)/8</f>
        <v>10000</v>
      </c>
      <c r="E7" s="3">
        <f>($B$1-SUM($C$7:D7))/7</f>
        <v>10000</v>
      </c>
      <c r="F7" s="3">
        <f>($G$1-SUM($C$7:E7))/6</f>
        <v>10666.666666666666</v>
      </c>
      <c r="G7" s="3">
        <f>($G$1-SUM($C$7:F7))/5</f>
        <v>10666.666666666668</v>
      </c>
      <c r="H7" s="3">
        <f>($G$1-SUM($C$7:G7))/4</f>
        <v>10666.666666666668</v>
      </c>
      <c r="I7" s="3">
        <f>($G$1-SUM($C$7:H7))/3</f>
        <v>10666.666666666666</v>
      </c>
      <c r="J7" s="3">
        <f>($G$1-SUM($C$7:I7))/2</f>
        <v>10666.666666666664</v>
      </c>
      <c r="K7" s="3">
        <f>($G$1-SUM($C$7:J7))/1</f>
        <v>10666.666666666657</v>
      </c>
      <c r="L7" s="8">
        <f>($G$1-SUM($C$7:K7))/1</f>
        <v>0</v>
      </c>
      <c r="M7" s="8">
        <f>($G$1-SUM($C$7:L7))/1</f>
        <v>0</v>
      </c>
      <c r="N7" s="8">
        <f>($G$1-SUM($C$7:M7))/1</f>
        <v>0</v>
      </c>
      <c r="O7" s="3">
        <f>SUM(C7:N7)</f>
        <v>94000</v>
      </c>
    </row>
    <row r="8" spans="1:15" x14ac:dyDescent="0.25">
      <c r="B8" t="s">
        <v>13</v>
      </c>
      <c r="C8" s="3">
        <f>C9-C7</f>
        <v>-2500</v>
      </c>
      <c r="D8" s="3">
        <f t="shared" ref="D8:K8" si="0">D9-D7</f>
        <v>-2500</v>
      </c>
      <c r="E8" s="3">
        <f t="shared" si="0"/>
        <v>-2500</v>
      </c>
      <c r="F8" s="3">
        <f t="shared" si="0"/>
        <v>-2722.2222222222217</v>
      </c>
      <c r="G8" s="3">
        <f t="shared" si="0"/>
        <v>-2722.2222222222235</v>
      </c>
      <c r="H8" s="3">
        <f t="shared" si="0"/>
        <v>-2722.2222222222235</v>
      </c>
      <c r="I8" s="3">
        <f t="shared" si="0"/>
        <v>-2722.2222222222217</v>
      </c>
      <c r="J8" s="3">
        <f t="shared" si="0"/>
        <v>-2722.2222222222208</v>
      </c>
      <c r="K8" s="3">
        <f t="shared" si="0"/>
        <v>-2722.2222222222135</v>
      </c>
      <c r="L8" s="8">
        <f>-SUM($C$8:K8)/3</f>
        <v>7944.4444444444407</v>
      </c>
      <c r="M8" s="8">
        <f>-SUM($C$8:L8)/2</f>
        <v>7944.4444444444398</v>
      </c>
      <c r="N8" s="8">
        <f>-SUM($C$8:M8)/1</f>
        <v>7944.4444444444398</v>
      </c>
      <c r="O8" s="3">
        <f>SUM(C8:N8)</f>
        <v>0</v>
      </c>
    </row>
    <row r="9" spans="1:15" x14ac:dyDescent="0.25">
      <c r="B9" t="s">
        <v>29</v>
      </c>
      <c r="C9" s="3">
        <f>$B$1/B3</f>
        <v>7500</v>
      </c>
      <c r="D9" s="3">
        <f>($B$1-C9)/11</f>
        <v>7500</v>
      </c>
      <c r="E9" s="3">
        <f>($B$1-SUM($C$9:D9))/10</f>
        <v>7500</v>
      </c>
      <c r="F9" s="3">
        <f>($G$1-SUM($C$9:E9))/9</f>
        <v>7944.4444444444443</v>
      </c>
      <c r="G9" s="3">
        <f>($G$1-SUM($C$9:F9))/8</f>
        <v>7944.4444444444443</v>
      </c>
      <c r="H9" s="3">
        <f>($G$1-SUM($C$9:G9))/7</f>
        <v>7944.4444444444443</v>
      </c>
      <c r="I9" s="3">
        <f>($G$1-SUM($C$9:H9))/6</f>
        <v>7944.4444444444443</v>
      </c>
      <c r="J9" s="3">
        <f>($G$1-SUM($C$9:I9))/5</f>
        <v>7944.4444444444434</v>
      </c>
      <c r="K9" s="3">
        <f>($G$1-SUM($C$9:J9))/4</f>
        <v>7944.4444444444434</v>
      </c>
      <c r="L9" s="8">
        <f>SUM(L7:L8)</f>
        <v>7944.4444444444407</v>
      </c>
      <c r="M9" s="8">
        <f t="shared" ref="M9:N9" si="1">SUM(M7:M8)</f>
        <v>7944.4444444444398</v>
      </c>
      <c r="N9" s="8">
        <f t="shared" si="1"/>
        <v>7944.4444444444398</v>
      </c>
      <c r="O9" s="3">
        <f>SUM(C9:N9)</f>
        <v>93999.999999999985</v>
      </c>
    </row>
    <row r="10" spans="1:15" x14ac:dyDescent="0.25">
      <c r="C10" s="2"/>
      <c r="D10" s="2"/>
      <c r="E10" s="2"/>
      <c r="F10" s="2"/>
      <c r="G10" s="2"/>
      <c r="H10" s="2"/>
      <c r="I10" s="2"/>
      <c r="J10" s="2"/>
      <c r="K10" s="2"/>
      <c r="L10" s="10"/>
      <c r="M10" s="10"/>
      <c r="N10" s="10"/>
      <c r="O10" s="2"/>
    </row>
    <row r="11" spans="1:15" x14ac:dyDescent="0.25">
      <c r="A11" s="7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10"/>
      <c r="M11" s="10"/>
      <c r="N11" s="10"/>
      <c r="O11" s="2"/>
    </row>
    <row r="12" spans="1:15" x14ac:dyDescent="0.25">
      <c r="A12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10"/>
      <c r="M12" s="10"/>
      <c r="N12" s="10"/>
      <c r="O12" s="2"/>
    </row>
    <row r="13" spans="1:15" x14ac:dyDescent="0.25">
      <c r="A13" t="s">
        <v>20</v>
      </c>
    </row>
    <row r="14" spans="1:15" x14ac:dyDescent="0.25">
      <c r="A14" t="s">
        <v>21</v>
      </c>
    </row>
  </sheetData>
  <sheetProtection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workbookViewId="0">
      <selection activeCell="H1" sqref="H1"/>
    </sheetView>
  </sheetViews>
  <sheetFormatPr defaultRowHeight="15" x14ac:dyDescent="0.25"/>
  <cols>
    <col min="1" max="1" width="14" bestFit="1" customWidth="1"/>
    <col min="2" max="2" width="11.5703125" bestFit="1" customWidth="1"/>
    <col min="3" max="3" width="19.42578125" bestFit="1" customWidth="1"/>
    <col min="4" max="11" width="11.5703125" bestFit="1" customWidth="1"/>
    <col min="12" max="14" width="10.5703125" bestFit="1" customWidth="1"/>
    <col min="15" max="15" width="11.5703125" bestFit="1" customWidth="1"/>
  </cols>
  <sheetData>
    <row r="1" spans="1:15" ht="49.5" thickBot="1" x14ac:dyDescent="0.3">
      <c r="A1" s="9" t="s">
        <v>17</v>
      </c>
      <c r="B1" s="23">
        <v>90000</v>
      </c>
      <c r="G1" s="9" t="s">
        <v>18</v>
      </c>
      <c r="H1" s="22">
        <v>94000</v>
      </c>
      <c r="J1" s="3"/>
    </row>
    <row r="2" spans="1:15" x14ac:dyDescent="0.25">
      <c r="A2" t="s">
        <v>14</v>
      </c>
      <c r="B2">
        <v>9</v>
      </c>
      <c r="J2" s="3"/>
    </row>
    <row r="3" spans="1:15" x14ac:dyDescent="0.25">
      <c r="A3" t="s">
        <v>15</v>
      </c>
      <c r="B3">
        <v>12</v>
      </c>
      <c r="I3" s="4"/>
      <c r="J3" s="5"/>
    </row>
    <row r="5" spans="1:15" x14ac:dyDescent="0.25">
      <c r="B5" s="1"/>
      <c r="C5" s="6" t="s">
        <v>16</v>
      </c>
      <c r="F5" s="6"/>
      <c r="G5" s="6" t="s">
        <v>16</v>
      </c>
    </row>
    <row r="6" spans="1:15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</row>
    <row r="7" spans="1:15" x14ac:dyDescent="0.25">
      <c r="B7" t="s">
        <v>12</v>
      </c>
      <c r="C7" s="3">
        <f>$B$1/B2</f>
        <v>10000</v>
      </c>
      <c r="D7" s="3">
        <f>($B$1-$C$7)/8</f>
        <v>10000</v>
      </c>
      <c r="E7" s="3">
        <f>($B$1-SUM($C$7:D7))/7</f>
        <v>10000</v>
      </c>
      <c r="F7" s="3">
        <f>($B$1-SUM($C$7:E7))/6</f>
        <v>10000</v>
      </c>
      <c r="G7" s="3">
        <f>($H$1-SUM($C$7:F7))/5</f>
        <v>10800</v>
      </c>
      <c r="H7" s="3">
        <f>($H$1-SUM($C$7:G7))/4</f>
        <v>10800</v>
      </c>
      <c r="I7" s="3">
        <f>($H$1-SUM($C$7:H7))/3</f>
        <v>10800</v>
      </c>
      <c r="J7" s="3">
        <f>($H$1-SUM($C$7:I7))/2</f>
        <v>10800</v>
      </c>
      <c r="K7" s="3">
        <f>($H$1-SUM($C$7:J7))/1</f>
        <v>10800</v>
      </c>
      <c r="L7" s="8"/>
      <c r="M7" s="8"/>
      <c r="N7" s="8"/>
      <c r="O7" s="3">
        <f>SUM(C7:N7)</f>
        <v>94000</v>
      </c>
    </row>
    <row r="8" spans="1:15" x14ac:dyDescent="0.25">
      <c r="B8" t="s">
        <v>13</v>
      </c>
      <c r="C8" s="3">
        <f>C9-C7</f>
        <v>-2500</v>
      </c>
      <c r="D8" s="3">
        <f t="shared" ref="D8:K8" si="0">D9-D7</f>
        <v>-2500</v>
      </c>
      <c r="E8" s="3">
        <f t="shared" si="0"/>
        <v>-2500</v>
      </c>
      <c r="F8" s="3">
        <f t="shared" si="0"/>
        <v>-2500</v>
      </c>
      <c r="G8" s="3">
        <f t="shared" si="0"/>
        <v>-2800</v>
      </c>
      <c r="H8" s="3">
        <f t="shared" si="0"/>
        <v>-2800</v>
      </c>
      <c r="I8" s="3">
        <f t="shared" si="0"/>
        <v>-2800</v>
      </c>
      <c r="J8" s="3">
        <f t="shared" si="0"/>
        <v>-2800</v>
      </c>
      <c r="K8" s="3">
        <f t="shared" si="0"/>
        <v>-2800</v>
      </c>
      <c r="L8" s="8">
        <f>-SUM($C$8:K8)/3</f>
        <v>8000</v>
      </c>
      <c r="M8" s="8">
        <f>-SUM($C$8:L8)/2</f>
        <v>8000</v>
      </c>
      <c r="N8" s="8">
        <f>-SUM($C$8:M8)/1</f>
        <v>8000</v>
      </c>
      <c r="O8" s="3">
        <f>SUM(C8:N8)</f>
        <v>0</v>
      </c>
    </row>
    <row r="9" spans="1:15" x14ac:dyDescent="0.25">
      <c r="B9" t="s">
        <v>29</v>
      </c>
      <c r="C9" s="3">
        <f>$B$1/B3</f>
        <v>7500</v>
      </c>
      <c r="D9" s="3">
        <f>($B$1-C9)/11</f>
        <v>7500</v>
      </c>
      <c r="E9" s="3">
        <f>($B$1-SUM($C$9:D9))/10</f>
        <v>7500</v>
      </c>
      <c r="F9" s="3">
        <f>($B$1-SUM($C$9:E9))/9</f>
        <v>7500</v>
      </c>
      <c r="G9" s="3">
        <f>($H$1-SUM($C$9:F9))/8</f>
        <v>8000</v>
      </c>
      <c r="H9" s="3">
        <f>($H$1-SUM($C$9:G9))/7</f>
        <v>8000</v>
      </c>
      <c r="I9" s="3">
        <f>($H$1-SUM($C$9:H9))/6</f>
        <v>8000</v>
      </c>
      <c r="J9" s="3">
        <f>($H$1-SUM($C$9:I9))/5</f>
        <v>8000</v>
      </c>
      <c r="K9" s="3">
        <f>($H$1-SUM($C$9:J9))/4</f>
        <v>8000</v>
      </c>
      <c r="L9" s="8">
        <f>SUM(L7:L8)</f>
        <v>8000</v>
      </c>
      <c r="M9" s="8">
        <f t="shared" ref="M9:N9" si="1">SUM(M7:M8)</f>
        <v>8000</v>
      </c>
      <c r="N9" s="8">
        <f t="shared" si="1"/>
        <v>8000</v>
      </c>
      <c r="O9" s="3">
        <f>SUM(C9:N9)</f>
        <v>94000</v>
      </c>
    </row>
    <row r="11" spans="1:15" x14ac:dyDescent="0.25">
      <c r="A11" s="7" t="s">
        <v>22</v>
      </c>
    </row>
    <row r="12" spans="1:15" x14ac:dyDescent="0.25">
      <c r="A12" t="s">
        <v>23</v>
      </c>
    </row>
    <row r="13" spans="1:15" x14ac:dyDescent="0.25">
      <c r="A13" t="s">
        <v>24</v>
      </c>
    </row>
    <row r="14" spans="1:15" x14ac:dyDescent="0.25">
      <c r="A14" t="s">
        <v>25</v>
      </c>
    </row>
    <row r="15" spans="1:15" x14ac:dyDescent="0.25">
      <c r="A15" s="19" t="s">
        <v>26</v>
      </c>
    </row>
  </sheetData>
  <sheetProtection sheet="1" objects="1" scenarios="1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workbookViewId="0">
      <selection activeCell="B1" sqref="B1"/>
    </sheetView>
  </sheetViews>
  <sheetFormatPr defaultRowHeight="15" x14ac:dyDescent="0.25"/>
  <cols>
    <col min="1" max="1" width="14" bestFit="1" customWidth="1"/>
    <col min="2" max="2" width="14.28515625" bestFit="1" customWidth="1"/>
    <col min="3" max="3" width="19.42578125" bestFit="1" customWidth="1"/>
    <col min="4" max="11" width="11.5703125" bestFit="1" customWidth="1"/>
    <col min="12" max="14" width="10.5703125" bestFit="1" customWidth="1"/>
    <col min="15" max="15" width="11.5703125" bestFit="1" customWidth="1"/>
  </cols>
  <sheetData>
    <row r="1" spans="1:15" ht="49.5" thickBot="1" x14ac:dyDescent="0.3">
      <c r="A1" s="9" t="s">
        <v>17</v>
      </c>
      <c r="B1" s="23">
        <v>90000</v>
      </c>
      <c r="G1" s="9"/>
      <c r="H1" s="9" t="s">
        <v>18</v>
      </c>
      <c r="I1" s="22">
        <v>94000</v>
      </c>
      <c r="J1" s="3"/>
    </row>
    <row r="2" spans="1:15" x14ac:dyDescent="0.25">
      <c r="A2" t="s">
        <v>14</v>
      </c>
      <c r="B2">
        <v>9</v>
      </c>
      <c r="J2" s="3"/>
    </row>
    <row r="3" spans="1:15" x14ac:dyDescent="0.25">
      <c r="A3" t="s">
        <v>15</v>
      </c>
      <c r="B3">
        <v>12</v>
      </c>
      <c r="I3" s="4"/>
      <c r="J3" s="5"/>
    </row>
    <row r="5" spans="1:15" x14ac:dyDescent="0.25">
      <c r="B5" s="1"/>
      <c r="C5" s="6" t="s">
        <v>16</v>
      </c>
      <c r="F5" s="6"/>
      <c r="H5" s="6" t="s">
        <v>16</v>
      </c>
    </row>
    <row r="6" spans="1:15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</row>
    <row r="7" spans="1:15" x14ac:dyDescent="0.25">
      <c r="B7" t="s">
        <v>12</v>
      </c>
      <c r="C7" s="3">
        <f>$B$1/B2</f>
        <v>10000</v>
      </c>
      <c r="D7" s="3">
        <f>($B$1-$C$7)/8</f>
        <v>10000</v>
      </c>
      <c r="E7" s="3">
        <f>($B$1-SUM($C$7:D7))/7</f>
        <v>10000</v>
      </c>
      <c r="F7" s="3">
        <f>($B$1-SUM($C$7:E7))/6</f>
        <v>10000</v>
      </c>
      <c r="G7" s="3">
        <f>($B$1-SUM($C$7:F7))/5</f>
        <v>10000</v>
      </c>
      <c r="H7" s="3">
        <f>($I$1-SUM($C$7:G7))/4</f>
        <v>11000</v>
      </c>
      <c r="I7" s="3">
        <f>($I$1-SUM($C$7:H7))/3</f>
        <v>11000</v>
      </c>
      <c r="J7" s="3">
        <f>($I$1-SUM($C$7:I7))/2</f>
        <v>11000</v>
      </c>
      <c r="K7" s="3">
        <f>($I$1-SUM($C$7:J7))/1</f>
        <v>11000</v>
      </c>
      <c r="L7" s="8"/>
      <c r="M7" s="8"/>
      <c r="N7" s="8"/>
      <c r="O7" s="3">
        <f>SUM(C7:N7)</f>
        <v>94000</v>
      </c>
    </row>
    <row r="8" spans="1:15" x14ac:dyDescent="0.25">
      <c r="B8" t="s">
        <v>13</v>
      </c>
      <c r="C8" s="3">
        <f>C9-C7</f>
        <v>-2500</v>
      </c>
      <c r="D8" s="3">
        <f t="shared" ref="D8:K8" si="0">D9-D7</f>
        <v>-2500</v>
      </c>
      <c r="E8" s="3">
        <f t="shared" si="0"/>
        <v>-2500</v>
      </c>
      <c r="F8" s="3">
        <f t="shared" si="0"/>
        <v>-2500</v>
      </c>
      <c r="G8" s="3">
        <f t="shared" si="0"/>
        <v>-2500</v>
      </c>
      <c r="H8" s="3">
        <f t="shared" si="0"/>
        <v>-2928.5714285714284</v>
      </c>
      <c r="I8" s="3">
        <f t="shared" si="0"/>
        <v>-2928.5714285714284</v>
      </c>
      <c r="J8" s="3">
        <f t="shared" si="0"/>
        <v>-2928.5714285714294</v>
      </c>
      <c r="K8" s="3">
        <f t="shared" si="0"/>
        <v>-2928.5714285714294</v>
      </c>
      <c r="L8" s="8">
        <f>-SUM($C$8:K8)/3</f>
        <v>8071.4285714285697</v>
      </c>
      <c r="M8" s="8">
        <f>-SUM($C$8:L8)/2</f>
        <v>8071.4285714285706</v>
      </c>
      <c r="N8" s="8">
        <f>-SUM($C$8:M8)/1</f>
        <v>8071.4285714285706</v>
      </c>
      <c r="O8" s="3">
        <f>SUM(C8:N8)</f>
        <v>0</v>
      </c>
    </row>
    <row r="9" spans="1:15" x14ac:dyDescent="0.25">
      <c r="B9" t="s">
        <v>29</v>
      </c>
      <c r="C9" s="3">
        <f>$B$1/B3</f>
        <v>7500</v>
      </c>
      <c r="D9" s="3">
        <f>($B$1-C9)/11</f>
        <v>7500</v>
      </c>
      <c r="E9" s="3">
        <f>($B$1-SUM($C$9:D9))/10</f>
        <v>7500</v>
      </c>
      <c r="F9" s="3">
        <f>($B$1-SUM($C$9:E9))/9</f>
        <v>7500</v>
      </c>
      <c r="G9" s="3">
        <f>($B$1-SUM($C$9:F9))/8</f>
        <v>7500</v>
      </c>
      <c r="H9" s="3">
        <f>($I$1-SUM($C$9:G9))/7</f>
        <v>8071.4285714285716</v>
      </c>
      <c r="I9" s="3">
        <f>($I$1-SUM($C$9:H9))/6</f>
        <v>8071.4285714285716</v>
      </c>
      <c r="J9" s="3">
        <f>($I$1-SUM($C$9:I9))/5</f>
        <v>8071.4285714285706</v>
      </c>
      <c r="K9" s="3">
        <f>($I$1-SUM($C$9:J9))/4</f>
        <v>8071.4285714285706</v>
      </c>
      <c r="L9" s="8">
        <f>SUM(L7:L8)</f>
        <v>8071.4285714285697</v>
      </c>
      <c r="M9" s="8">
        <f t="shared" ref="M9:N9" si="1">SUM(M7:M8)</f>
        <v>8071.4285714285706</v>
      </c>
      <c r="N9" s="8">
        <f t="shared" si="1"/>
        <v>8071.4285714285706</v>
      </c>
      <c r="O9" s="3">
        <f>SUM(C9:N9)</f>
        <v>93999.999999999985</v>
      </c>
    </row>
    <row r="11" spans="1:15" x14ac:dyDescent="0.25">
      <c r="A11" s="7" t="s">
        <v>22</v>
      </c>
    </row>
    <row r="12" spans="1:15" x14ac:dyDescent="0.25">
      <c r="A12" t="s">
        <v>23</v>
      </c>
    </row>
    <row r="13" spans="1:15" x14ac:dyDescent="0.25">
      <c r="A13" t="s">
        <v>24</v>
      </c>
    </row>
    <row r="14" spans="1:15" x14ac:dyDescent="0.25">
      <c r="A14" t="s">
        <v>25</v>
      </c>
    </row>
    <row r="15" spans="1:15" x14ac:dyDescent="0.25">
      <c r="A15" s="19" t="s">
        <v>26</v>
      </c>
    </row>
  </sheetData>
  <sheetProtection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workbookViewId="0">
      <selection activeCell="B1" sqref="B1"/>
    </sheetView>
  </sheetViews>
  <sheetFormatPr defaultRowHeight="15" x14ac:dyDescent="0.25"/>
  <cols>
    <col min="1" max="1" width="25" customWidth="1"/>
    <col min="2" max="2" width="14.28515625" bestFit="1" customWidth="1"/>
    <col min="3" max="3" width="19.42578125" bestFit="1" customWidth="1"/>
    <col min="4" max="11" width="11.5703125" bestFit="1" customWidth="1"/>
    <col min="12" max="14" width="10.5703125" bestFit="1" customWidth="1"/>
    <col min="15" max="15" width="11.5703125" bestFit="1" customWidth="1"/>
  </cols>
  <sheetData>
    <row r="1" spans="1:15" ht="49.5" thickBot="1" x14ac:dyDescent="0.3">
      <c r="A1" s="9" t="s">
        <v>17</v>
      </c>
      <c r="B1" s="23">
        <v>90000</v>
      </c>
      <c r="G1" s="9"/>
      <c r="I1" s="9" t="s">
        <v>18</v>
      </c>
      <c r="J1" s="22">
        <v>94000</v>
      </c>
    </row>
    <row r="2" spans="1:15" x14ac:dyDescent="0.25">
      <c r="A2" t="s">
        <v>14</v>
      </c>
      <c r="B2">
        <v>9</v>
      </c>
      <c r="J2" s="3"/>
    </row>
    <row r="3" spans="1:15" x14ac:dyDescent="0.25">
      <c r="A3" t="s">
        <v>15</v>
      </c>
      <c r="B3">
        <v>12</v>
      </c>
      <c r="I3" s="4"/>
      <c r="J3" s="5"/>
    </row>
    <row r="5" spans="1:15" x14ac:dyDescent="0.25">
      <c r="B5" s="1"/>
      <c r="C5" s="6" t="s">
        <v>16</v>
      </c>
      <c r="F5" s="6"/>
      <c r="H5" s="6"/>
      <c r="I5" s="6" t="s">
        <v>16</v>
      </c>
    </row>
    <row r="6" spans="1:15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</row>
    <row r="7" spans="1:15" x14ac:dyDescent="0.25">
      <c r="B7" t="s">
        <v>12</v>
      </c>
      <c r="C7" s="3">
        <f>$B$1/B2</f>
        <v>10000</v>
      </c>
      <c r="D7" s="3">
        <f>($B$1-$C$7)/8</f>
        <v>10000</v>
      </c>
      <c r="E7" s="3">
        <f>($B$1-SUM($C$7:D7))/7</f>
        <v>10000</v>
      </c>
      <c r="F7" s="3">
        <f>($B$1-SUM($C$7:E7))/6</f>
        <v>10000</v>
      </c>
      <c r="G7" s="3">
        <f>($B$1-SUM($C$7:F7))/5</f>
        <v>10000</v>
      </c>
      <c r="H7" s="3">
        <f>($B$1-SUM($C$7:G7))/4</f>
        <v>10000</v>
      </c>
      <c r="I7" s="3">
        <f>($J$1-SUM($C$7:H7))/3</f>
        <v>11333.333333333334</v>
      </c>
      <c r="J7" s="3">
        <f>($J$1-SUM($C$7:I7))/2</f>
        <v>11333.333333333336</v>
      </c>
      <c r="K7" s="3">
        <f>($J$1-SUM($C$7:J7))/1</f>
        <v>11333.333333333343</v>
      </c>
      <c r="L7" s="8"/>
      <c r="M7" s="8"/>
      <c r="N7" s="8"/>
      <c r="O7" s="3">
        <f>SUM(C7:N7)</f>
        <v>94000</v>
      </c>
    </row>
    <row r="8" spans="1:15" x14ac:dyDescent="0.25">
      <c r="B8" t="s">
        <v>13</v>
      </c>
      <c r="C8" s="3">
        <f>C9-C7</f>
        <v>-2500</v>
      </c>
      <c r="D8" s="3">
        <f t="shared" ref="D8:K8" si="0">D9-D7</f>
        <v>-2500</v>
      </c>
      <c r="E8" s="3">
        <f t="shared" si="0"/>
        <v>-2500</v>
      </c>
      <c r="F8" s="3">
        <f t="shared" si="0"/>
        <v>-2500</v>
      </c>
      <c r="G8" s="3">
        <f t="shared" si="0"/>
        <v>-2500</v>
      </c>
      <c r="H8" s="3">
        <f t="shared" si="0"/>
        <v>-2500</v>
      </c>
      <c r="I8" s="3">
        <f t="shared" si="0"/>
        <v>-3166.666666666667</v>
      </c>
      <c r="J8" s="3">
        <f t="shared" si="0"/>
        <v>-3166.6666666666688</v>
      </c>
      <c r="K8" s="3">
        <f t="shared" si="0"/>
        <v>-3166.6666666666752</v>
      </c>
      <c r="L8" s="8">
        <f>-SUM($C$8:K8)/3</f>
        <v>8166.6666666666706</v>
      </c>
      <c r="M8" s="8">
        <f>-SUM($C$8:L8)/2</f>
        <v>8166.6666666666697</v>
      </c>
      <c r="N8" s="8">
        <f>-SUM($C$8:M8)/1</f>
        <v>8166.6666666666697</v>
      </c>
      <c r="O8" s="3">
        <f>SUM(C8:N8)</f>
        <v>0</v>
      </c>
    </row>
    <row r="9" spans="1:15" x14ac:dyDescent="0.25">
      <c r="B9" t="s">
        <v>29</v>
      </c>
      <c r="C9" s="3">
        <f>$B$1/B3</f>
        <v>7500</v>
      </c>
      <c r="D9" s="3">
        <f>($B$1-C9)/11</f>
        <v>7500</v>
      </c>
      <c r="E9" s="3">
        <f>($B$1-SUM($C$9:D9))/10</f>
        <v>7500</v>
      </c>
      <c r="F9" s="3">
        <f>($B$1-SUM($C$9:E9))/9</f>
        <v>7500</v>
      </c>
      <c r="G9" s="3">
        <f>($B$1-SUM($C$9:F9))/8</f>
        <v>7500</v>
      </c>
      <c r="H9" s="3">
        <f>($B$1-SUM($C$9:G9))/7</f>
        <v>7500</v>
      </c>
      <c r="I9" s="3">
        <f>($J$1-SUM($C$9:H9))/6</f>
        <v>8166.666666666667</v>
      </c>
      <c r="J9" s="3">
        <f>($J$1-SUM($C$9:I9))/5</f>
        <v>8166.666666666667</v>
      </c>
      <c r="K9" s="3">
        <f>($J$1-SUM($C$9:J9))/4</f>
        <v>8166.6666666666679</v>
      </c>
      <c r="L9" s="8">
        <f>SUM(L7:L8)</f>
        <v>8166.6666666666706</v>
      </c>
      <c r="M9" s="8">
        <f t="shared" ref="M9:N9" si="1">SUM(M7:M8)</f>
        <v>8166.6666666666697</v>
      </c>
      <c r="N9" s="8">
        <f t="shared" si="1"/>
        <v>8166.6666666666697</v>
      </c>
      <c r="O9" s="3">
        <f>SUM(C9:N9)</f>
        <v>94000.000000000015</v>
      </c>
    </row>
    <row r="11" spans="1:15" x14ac:dyDescent="0.25">
      <c r="A11" s="7" t="s">
        <v>22</v>
      </c>
    </row>
    <row r="12" spans="1:15" x14ac:dyDescent="0.25">
      <c r="A12" t="s">
        <v>23</v>
      </c>
    </row>
    <row r="13" spans="1:15" x14ac:dyDescent="0.25">
      <c r="A13" t="s">
        <v>24</v>
      </c>
    </row>
    <row r="14" spans="1:15" x14ac:dyDescent="0.25">
      <c r="A14" t="s">
        <v>25</v>
      </c>
    </row>
    <row r="15" spans="1:15" x14ac:dyDescent="0.25">
      <c r="A15" s="19" t="s">
        <v>27</v>
      </c>
    </row>
    <row r="17" spans="1:1" x14ac:dyDescent="0.25">
      <c r="A17" s="20" t="s">
        <v>28</v>
      </c>
    </row>
  </sheetData>
  <sheetProtection sheet="1" objects="1" scenario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workbookViewId="0">
      <selection activeCell="B1" sqref="B1"/>
    </sheetView>
  </sheetViews>
  <sheetFormatPr defaultRowHeight="15" x14ac:dyDescent="0.25"/>
  <cols>
    <col min="1" max="1" width="14" bestFit="1" customWidth="1"/>
    <col min="2" max="2" width="11.5703125" bestFit="1" customWidth="1"/>
    <col min="3" max="3" width="15.140625" customWidth="1"/>
    <col min="4" max="8" width="11.5703125" bestFit="1" customWidth="1"/>
    <col min="9" max="9" width="12.28515625" bestFit="1" customWidth="1"/>
    <col min="10" max="15" width="11.5703125" bestFit="1" customWidth="1"/>
  </cols>
  <sheetData>
    <row r="1" spans="1:15" ht="49.5" thickBot="1" x14ac:dyDescent="0.3">
      <c r="A1" s="9" t="s">
        <v>17</v>
      </c>
      <c r="B1" s="23">
        <v>90000</v>
      </c>
      <c r="G1" s="9"/>
      <c r="I1" s="9"/>
      <c r="J1" s="9" t="s">
        <v>18</v>
      </c>
      <c r="K1" s="22">
        <v>94000</v>
      </c>
    </row>
    <row r="2" spans="1:15" x14ac:dyDescent="0.25">
      <c r="A2" t="s">
        <v>14</v>
      </c>
      <c r="B2">
        <v>9</v>
      </c>
      <c r="J2" s="3"/>
    </row>
    <row r="3" spans="1:15" x14ac:dyDescent="0.25">
      <c r="A3" t="s">
        <v>15</v>
      </c>
      <c r="B3">
        <v>12</v>
      </c>
      <c r="I3" s="4"/>
      <c r="J3" s="5"/>
    </row>
    <row r="5" spans="1:15" x14ac:dyDescent="0.25">
      <c r="B5" s="1"/>
      <c r="C5" s="6" t="s">
        <v>16</v>
      </c>
      <c r="F5" s="6"/>
      <c r="H5" s="6"/>
      <c r="I5" s="6"/>
      <c r="J5" s="6" t="s">
        <v>16</v>
      </c>
    </row>
    <row r="6" spans="1:15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</row>
    <row r="7" spans="1:15" x14ac:dyDescent="0.25">
      <c r="B7" t="s">
        <v>12</v>
      </c>
      <c r="C7" s="3">
        <f>$B$1/B2</f>
        <v>10000</v>
      </c>
      <c r="D7" s="3">
        <f>($B$1-$C$7)/8</f>
        <v>10000</v>
      </c>
      <c r="E7" s="3">
        <f>($B$1-SUM($C$7:D7))/7</f>
        <v>10000</v>
      </c>
      <c r="F7" s="3">
        <f>($B$1-SUM($C$7:E7))/6</f>
        <v>10000</v>
      </c>
      <c r="G7" s="3">
        <f>($B$1-SUM($C$7:F7))/5</f>
        <v>10000</v>
      </c>
      <c r="H7" s="3">
        <f>($B$1-SUM($C$7:G7))/4</f>
        <v>10000</v>
      </c>
      <c r="I7" s="3">
        <f>($B$1-SUM($C$7:H7))/3</f>
        <v>10000</v>
      </c>
      <c r="J7" s="3">
        <f>($K$1-SUM($C$7:I7))/2</f>
        <v>12000</v>
      </c>
      <c r="K7" s="3">
        <f>($K$1-SUM($C$7:J7))/1</f>
        <v>12000</v>
      </c>
      <c r="L7" s="8"/>
      <c r="M7" s="8"/>
      <c r="N7" s="8"/>
      <c r="O7" s="3">
        <f>SUM(C7:N7)</f>
        <v>94000</v>
      </c>
    </row>
    <row r="8" spans="1:15" x14ac:dyDescent="0.25">
      <c r="B8" t="s">
        <v>13</v>
      </c>
      <c r="C8" s="3">
        <f>C9-C7</f>
        <v>-2500</v>
      </c>
      <c r="D8" s="3">
        <f t="shared" ref="D8:K8" si="0">D9-D7</f>
        <v>-2500</v>
      </c>
      <c r="E8" s="3">
        <f t="shared" si="0"/>
        <v>-2500</v>
      </c>
      <c r="F8" s="3">
        <f t="shared" si="0"/>
        <v>-2500</v>
      </c>
      <c r="G8" s="3">
        <f t="shared" si="0"/>
        <v>-2500</v>
      </c>
      <c r="H8" s="3">
        <f t="shared" si="0"/>
        <v>-2500</v>
      </c>
      <c r="I8" s="3">
        <f t="shared" si="0"/>
        <v>-2500</v>
      </c>
      <c r="J8" s="3">
        <f t="shared" si="0"/>
        <v>-3700</v>
      </c>
      <c r="K8" s="3">
        <f t="shared" si="0"/>
        <v>-3700</v>
      </c>
      <c r="L8" s="8">
        <f>-SUM($C$8:K8)/3</f>
        <v>8300</v>
      </c>
      <c r="M8" s="8">
        <f>-SUM($C$8:L8)/2</f>
        <v>8300</v>
      </c>
      <c r="N8" s="8">
        <f>-SUM($C$8:M8)/1</f>
        <v>8300</v>
      </c>
      <c r="O8" s="3">
        <f>SUM(C8:N8)</f>
        <v>0</v>
      </c>
    </row>
    <row r="9" spans="1:15" x14ac:dyDescent="0.25">
      <c r="B9" t="s">
        <v>29</v>
      </c>
      <c r="C9" s="3">
        <f>$B$1/B3</f>
        <v>7500</v>
      </c>
      <c r="D9" s="3">
        <f>($B$1-C9)/11</f>
        <v>7500</v>
      </c>
      <c r="E9" s="3">
        <f>($B$1-SUM($C$9:D9))/10</f>
        <v>7500</v>
      </c>
      <c r="F9" s="3">
        <f>($B$1-SUM($C$9:E9))/9</f>
        <v>7500</v>
      </c>
      <c r="G9" s="3">
        <f>($B$1-SUM($C$9:F9))/8</f>
        <v>7500</v>
      </c>
      <c r="H9" s="3">
        <f>($B$1-SUM($C$9:G9))/7</f>
        <v>7500</v>
      </c>
      <c r="I9" s="3">
        <f>($B$1-SUM($C$9:H9))/6</f>
        <v>7500</v>
      </c>
      <c r="J9" s="3">
        <f>($K$1-SUM($C$9:I9))/5</f>
        <v>8300</v>
      </c>
      <c r="K9" s="3">
        <f>($K$1-SUM($C$9:J9))/4</f>
        <v>8300</v>
      </c>
      <c r="L9" s="8">
        <f>SUM(L7:L8)</f>
        <v>8300</v>
      </c>
      <c r="M9" s="8">
        <f t="shared" ref="M9:N9" si="1">SUM(M7:M8)</f>
        <v>8300</v>
      </c>
      <c r="N9" s="8">
        <f t="shared" si="1"/>
        <v>8300</v>
      </c>
      <c r="O9" s="3">
        <f>SUM(C9:N9)</f>
        <v>94000</v>
      </c>
    </row>
    <row r="11" spans="1:15" x14ac:dyDescent="0.25">
      <c r="A11" s="7" t="s">
        <v>22</v>
      </c>
    </row>
    <row r="12" spans="1:15" x14ac:dyDescent="0.25">
      <c r="A12" t="s">
        <v>23</v>
      </c>
    </row>
    <row r="13" spans="1:15" x14ac:dyDescent="0.25">
      <c r="A13" t="s">
        <v>24</v>
      </c>
    </row>
    <row r="14" spans="1:15" x14ac:dyDescent="0.25">
      <c r="A14" t="s">
        <v>25</v>
      </c>
    </row>
    <row r="15" spans="1:15" x14ac:dyDescent="0.25">
      <c r="A15" s="19" t="s">
        <v>26</v>
      </c>
    </row>
    <row r="17" spans="1:1" x14ac:dyDescent="0.25">
      <c r="A17" s="20" t="s">
        <v>28</v>
      </c>
    </row>
  </sheetData>
  <sheetProtection sheet="1" objects="1" scenarios="1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B1" sqref="B1"/>
    </sheetView>
  </sheetViews>
  <sheetFormatPr defaultRowHeight="15" x14ac:dyDescent="0.25"/>
  <cols>
    <col min="1" max="1" width="14" bestFit="1" customWidth="1"/>
    <col min="2" max="2" width="14.28515625" bestFit="1" customWidth="1"/>
    <col min="3" max="3" width="13.7109375" customWidth="1"/>
    <col min="4" max="11" width="11.5703125" bestFit="1" customWidth="1"/>
    <col min="12" max="12" width="11" bestFit="1" customWidth="1"/>
    <col min="13" max="14" width="10.5703125" bestFit="1" customWidth="1"/>
    <col min="15" max="15" width="11.5703125" bestFit="1" customWidth="1"/>
  </cols>
  <sheetData>
    <row r="1" spans="1:15" ht="49.5" thickBot="1" x14ac:dyDescent="0.3">
      <c r="A1" s="9" t="s">
        <v>17</v>
      </c>
      <c r="B1" s="23">
        <v>90000</v>
      </c>
      <c r="G1" s="9"/>
      <c r="I1" s="9"/>
      <c r="K1" s="9" t="s">
        <v>18</v>
      </c>
      <c r="L1" s="22">
        <v>94000</v>
      </c>
    </row>
    <row r="2" spans="1:15" x14ac:dyDescent="0.25">
      <c r="A2" t="s">
        <v>14</v>
      </c>
      <c r="B2">
        <v>9</v>
      </c>
      <c r="J2" s="3"/>
    </row>
    <row r="3" spans="1:15" x14ac:dyDescent="0.25">
      <c r="A3" t="s">
        <v>15</v>
      </c>
      <c r="B3">
        <v>12</v>
      </c>
      <c r="I3" s="4"/>
      <c r="J3" s="5"/>
    </row>
    <row r="5" spans="1:15" x14ac:dyDescent="0.25">
      <c r="B5" s="1"/>
      <c r="C5" s="6" t="s">
        <v>16</v>
      </c>
      <c r="F5" s="6"/>
      <c r="H5" s="6"/>
      <c r="I5" s="6"/>
      <c r="K5" s="6" t="s">
        <v>16</v>
      </c>
    </row>
    <row r="6" spans="1:15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</row>
    <row r="7" spans="1:15" x14ac:dyDescent="0.25">
      <c r="B7" t="s">
        <v>12</v>
      </c>
      <c r="C7" s="3">
        <f>$B$1/B2</f>
        <v>10000</v>
      </c>
      <c r="D7" s="3">
        <f>($B$1-$C$7)/8</f>
        <v>10000</v>
      </c>
      <c r="E7" s="3">
        <f>($B$1-SUM($C$7:D7))/7</f>
        <v>10000</v>
      </c>
      <c r="F7" s="3">
        <f>($B$1-SUM($C$7:E7))/6</f>
        <v>10000</v>
      </c>
      <c r="G7" s="3">
        <f>($B$1-SUM($C$7:F7))/5</f>
        <v>10000</v>
      </c>
      <c r="H7" s="3">
        <f>($B$1-SUM($C$7:G7))/4</f>
        <v>10000</v>
      </c>
      <c r="I7" s="3">
        <f>($B$1-SUM($C$7:H7))/3</f>
        <v>10000</v>
      </c>
      <c r="J7" s="3">
        <f>($B$1-SUM($C$7:I7))/2</f>
        <v>10000</v>
      </c>
      <c r="K7" s="3">
        <f>($L$1-SUM($C$7:J7))/1</f>
        <v>14000</v>
      </c>
      <c r="L7" s="8"/>
      <c r="M7" s="8"/>
      <c r="N7" s="8"/>
      <c r="O7" s="3">
        <f>SUM(C7:N7)</f>
        <v>94000</v>
      </c>
    </row>
    <row r="8" spans="1:15" x14ac:dyDescent="0.25">
      <c r="B8" t="s">
        <v>13</v>
      </c>
      <c r="C8" s="3">
        <f>C9-C7</f>
        <v>-2500</v>
      </c>
      <c r="D8" s="3">
        <f t="shared" ref="D8:K8" si="0">D9-D7</f>
        <v>-2500</v>
      </c>
      <c r="E8" s="3">
        <f t="shared" si="0"/>
        <v>-2500</v>
      </c>
      <c r="F8" s="3">
        <f t="shared" si="0"/>
        <v>-2500</v>
      </c>
      <c r="G8" s="3">
        <f t="shared" si="0"/>
        <v>-2500</v>
      </c>
      <c r="H8" s="3">
        <f t="shared" si="0"/>
        <v>-2500</v>
      </c>
      <c r="I8" s="3">
        <f t="shared" si="0"/>
        <v>-2500</v>
      </c>
      <c r="J8" s="3">
        <f t="shared" si="0"/>
        <v>-2500</v>
      </c>
      <c r="K8" s="3">
        <f t="shared" si="0"/>
        <v>-5500</v>
      </c>
      <c r="L8" s="8">
        <f>-SUM($C$8:K8)/3</f>
        <v>8500</v>
      </c>
      <c r="M8" s="8">
        <f>-SUM($C$8:L8)/2</f>
        <v>8500</v>
      </c>
      <c r="N8" s="8">
        <f>-SUM($C$8:M8)/1</f>
        <v>8500</v>
      </c>
      <c r="O8" s="3">
        <f>SUM(C8:N8)</f>
        <v>0</v>
      </c>
    </row>
    <row r="9" spans="1:15" x14ac:dyDescent="0.25">
      <c r="B9" t="s">
        <v>29</v>
      </c>
      <c r="C9" s="3">
        <f>$B$1/B3</f>
        <v>7500</v>
      </c>
      <c r="D9" s="3">
        <f>($B$1-C9)/11</f>
        <v>7500</v>
      </c>
      <c r="E9" s="3">
        <f>($B$1-SUM($C$9:D9))/10</f>
        <v>7500</v>
      </c>
      <c r="F9" s="3">
        <f>($B$1-SUM($C$9:E9))/9</f>
        <v>7500</v>
      </c>
      <c r="G9" s="3">
        <f>($B$1-SUM($C$9:F9))/8</f>
        <v>7500</v>
      </c>
      <c r="H9" s="3">
        <f>($B$1-SUM($C$9:G9))/7</f>
        <v>7500</v>
      </c>
      <c r="I9" s="3">
        <f>($B$1-SUM($C$9:H9))/6</f>
        <v>7500</v>
      </c>
      <c r="J9" s="3">
        <f>($B$1-SUM($C$9:I9))/5</f>
        <v>7500</v>
      </c>
      <c r="K9" s="3">
        <f>($L$1-SUM($C$9:J9))/4</f>
        <v>8500</v>
      </c>
      <c r="L9" s="8">
        <f>SUM(L7:L8)</f>
        <v>8500</v>
      </c>
      <c r="M9" s="8">
        <f t="shared" ref="M9:N9" si="1">SUM(M7:M8)</f>
        <v>8500</v>
      </c>
      <c r="N9" s="8">
        <f t="shared" si="1"/>
        <v>8500</v>
      </c>
      <c r="O9" s="3">
        <f>SUM(C9:N9)</f>
        <v>94000</v>
      </c>
    </row>
    <row r="11" spans="1:15" x14ac:dyDescent="0.25">
      <c r="A11" s="7" t="s">
        <v>22</v>
      </c>
    </row>
    <row r="12" spans="1:15" x14ac:dyDescent="0.25">
      <c r="A12" t="s">
        <v>23</v>
      </c>
    </row>
    <row r="13" spans="1:15" x14ac:dyDescent="0.25">
      <c r="A13" t="s">
        <v>24</v>
      </c>
    </row>
    <row r="14" spans="1:15" x14ac:dyDescent="0.25">
      <c r="A14" t="s">
        <v>25</v>
      </c>
    </row>
    <row r="15" spans="1:15" x14ac:dyDescent="0.25">
      <c r="A15" s="19" t="s">
        <v>26</v>
      </c>
    </row>
    <row r="16" spans="1:15" x14ac:dyDescent="0.25">
      <c r="A16" s="19"/>
    </row>
    <row r="17" spans="1:1" s="21" customFormat="1" x14ac:dyDescent="0.25">
      <c r="A17" s="20" t="s">
        <v>28</v>
      </c>
    </row>
  </sheetData>
  <sheetProtection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Normal</vt:lpstr>
      <vt:lpstr>October Change</vt:lpstr>
      <vt:lpstr>November Change</vt:lpstr>
      <vt:lpstr>December Change</vt:lpstr>
      <vt:lpstr>January Change</vt:lpstr>
      <vt:lpstr>February Change</vt:lpstr>
      <vt:lpstr>March Change</vt:lpstr>
      <vt:lpstr>April Change</vt:lpstr>
      <vt:lpstr>May Change</vt:lpstr>
    </vt:vector>
  </TitlesOfParts>
  <Company>UMKC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Carol</dc:creator>
  <cp:lastModifiedBy>Fitzpatrick, Carol</cp:lastModifiedBy>
  <dcterms:created xsi:type="dcterms:W3CDTF">2014-09-09T17:49:36Z</dcterms:created>
  <dcterms:modified xsi:type="dcterms:W3CDTF">2014-10-09T21:15:55Z</dcterms:modified>
</cp:coreProperties>
</file>